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545" windowWidth="12225" windowHeight="8730" activeTab="0"/>
  </bookViews>
  <sheets>
    <sheet name="RIC LEGGE GELMINI" sheetId="1" r:id="rId1"/>
  </sheets>
  <definedNames>
    <definedName name="_xlnm.Print_Area" localSheetId="0">'RIC LEGGE GELMINI'!$B$1:$L$9</definedName>
  </definedNames>
  <calcPr fullCalcOnLoad="1"/>
</workbook>
</file>

<file path=xl/sharedStrings.xml><?xml version="1.0" encoding="utf-8"?>
<sst xmlns="http://schemas.openxmlformats.org/spreadsheetml/2006/main" count="20" uniqueCount="16">
  <si>
    <t>Totale lordo annuo</t>
  </si>
  <si>
    <t>Costo totale annuo</t>
  </si>
  <si>
    <t>IRAP-      aliquota  8,5%</t>
  </si>
  <si>
    <t>IRAP aliquota  8,5%</t>
  </si>
  <si>
    <t>Totale lordo mensile</t>
  </si>
  <si>
    <t>Costo totale         mensile</t>
  </si>
  <si>
    <t>oneri
totali</t>
  </si>
  <si>
    <t>Ritenuta Opera Previdenza per TFR</t>
  </si>
  <si>
    <t xml:space="preserve">Contr.Amm.ne INPDAP(compreso 18%) + Ritenuta DS </t>
  </si>
  <si>
    <t>Tredicesima annua</t>
  </si>
  <si>
    <t>Tredicesima mensile</t>
  </si>
  <si>
    <t>STIPENDIO</t>
  </si>
  <si>
    <t>INDENNITA' INTEGRATIVA SPECIALE</t>
  </si>
  <si>
    <t>ASSEGNO DI TEMPO PIENO</t>
  </si>
  <si>
    <t>TABELLA COSTI RICERCATORI A TEMPO DETERMINATO EX LEGGE GELMINI 240/2010- REGIME DI TEMPO PIENO</t>
  </si>
  <si>
    <t>INQUADRAMENTO  PX0 1 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</si>
</sst>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12" xfId="0" applyNumberFormat="1" applyFont="1" applyBorder="1" applyAlignment="1">
      <alignment wrapText="1"/>
    </xf>
    <xf numFmtId="4" fontId="9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4" fontId="6" fillId="0" borderId="15" xfId="0" applyNumberFormat="1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16"/>
  <sheetViews>
    <sheetView tabSelected="1" zoomScalePageLayoutView="0" workbookViewId="0" topLeftCell="B1">
      <selection activeCell="N6" sqref="N6"/>
    </sheetView>
  </sheetViews>
  <sheetFormatPr defaultColWidth="9.33203125" defaultRowHeight="11.25"/>
  <cols>
    <col min="1" max="1" width="4.33203125" style="0" hidden="1" customWidth="1"/>
    <col min="2" max="2" width="18" style="0" customWidth="1"/>
    <col min="3" max="4" width="19.5" style="3" customWidth="1"/>
    <col min="5" max="5" width="19.83203125" style="3" customWidth="1"/>
    <col min="6" max="6" width="20" style="3" customWidth="1"/>
    <col min="7" max="7" width="22.33203125" style="3" customWidth="1"/>
    <col min="8" max="8" width="11.83203125" style="3" customWidth="1"/>
    <col min="9" max="9" width="16.33203125" style="1" customWidth="1"/>
    <col min="10" max="10" width="13.33203125" style="3" customWidth="1"/>
    <col min="11" max="11" width="15.33203125" style="0" customWidth="1"/>
    <col min="13" max="13" width="10.16015625" style="0" bestFit="1" customWidth="1"/>
  </cols>
  <sheetData>
    <row r="1" spans="3:9" ht="24.75" customHeight="1">
      <c r="C1" s="10" t="s">
        <v>14</v>
      </c>
      <c r="D1" s="10"/>
      <c r="E1" s="10"/>
      <c r="F1" s="11"/>
      <c r="G1" s="11"/>
      <c r="H1" s="11"/>
      <c r="I1" s="10"/>
    </row>
    <row r="2" spans="5:6" ht="24.75" customHeight="1" thickBot="1">
      <c r="E2" s="13" t="s">
        <v>15</v>
      </c>
      <c r="F2" s="13"/>
    </row>
    <row r="3" spans="1:11" ht="51" customHeight="1" thickBot="1">
      <c r="A3" s="7"/>
      <c r="B3" s="18" t="s">
        <v>11</v>
      </c>
      <c r="C3" s="19" t="s">
        <v>12</v>
      </c>
      <c r="D3" s="19" t="s">
        <v>13</v>
      </c>
      <c r="E3" s="14" t="s">
        <v>9</v>
      </c>
      <c r="F3" s="14" t="s">
        <v>0</v>
      </c>
      <c r="G3" s="12" t="s">
        <v>8</v>
      </c>
      <c r="H3" s="12" t="s">
        <v>3</v>
      </c>
      <c r="I3" s="12" t="s">
        <v>7</v>
      </c>
      <c r="J3" s="12" t="s">
        <v>6</v>
      </c>
      <c r="K3" s="12" t="s">
        <v>1</v>
      </c>
    </row>
    <row r="4" spans="1:18" ht="33" customHeight="1">
      <c r="A4" s="6"/>
      <c r="B4" s="21">
        <v>18807.98</v>
      </c>
      <c r="C4" s="21">
        <v>9834.95</v>
      </c>
      <c r="D4" s="21">
        <v>3868.22</v>
      </c>
      <c r="E4" s="21">
        <f>ROUND((B4+C4)/12,2)</f>
        <v>2386.91</v>
      </c>
      <c r="F4" s="21">
        <f>B4+C4+D4+E4</f>
        <v>34898.06</v>
      </c>
      <c r="G4" s="21">
        <f>IF((B4*18%)&lt;D4,(D4-(B4*18%))*24.2%)+(B4+B4*18%+E4+C4)*24.2%+F4*1.61%</f>
        <v>9007.189285999999</v>
      </c>
      <c r="H4" s="21">
        <f>ROUND(F4*8.5%,2)</f>
        <v>2966.34</v>
      </c>
      <c r="I4" s="21">
        <f>(((B4+B4/12)*80%)+((C4+C4/12)*48%))*9.6%</f>
        <v>2055.78464</v>
      </c>
      <c r="J4" s="21">
        <f>G4+H4+I4</f>
        <v>14029.313925999999</v>
      </c>
      <c r="K4" s="23">
        <f>F4+J4</f>
        <v>48927.373926</v>
      </c>
      <c r="M4" s="24"/>
      <c r="N4" s="24"/>
      <c r="O4" s="24"/>
      <c r="P4" s="24"/>
      <c r="Q4" s="24"/>
      <c r="R4" s="24"/>
    </row>
    <row r="5" spans="1:11" ht="33" customHeight="1" thickBot="1">
      <c r="A5" s="6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3" ht="44.25" customHeight="1" thickBot="1">
      <c r="A6" s="9"/>
      <c r="B6" s="18" t="s">
        <v>11</v>
      </c>
      <c r="C6" s="19" t="s">
        <v>12</v>
      </c>
      <c r="D6" s="19" t="s">
        <v>13</v>
      </c>
      <c r="E6" s="14" t="s">
        <v>10</v>
      </c>
      <c r="F6" s="14" t="s">
        <v>4</v>
      </c>
      <c r="G6" s="12" t="str">
        <f>G3</f>
        <v>Contr.Amm.ne INPDAP(compreso 18%) + Ritenuta DS </v>
      </c>
      <c r="H6" s="12" t="s">
        <v>2</v>
      </c>
      <c r="I6" s="12" t="str">
        <f>I3</f>
        <v>Ritenuta Opera Previdenza per TFR</v>
      </c>
      <c r="J6" s="12" t="s">
        <v>6</v>
      </c>
      <c r="K6" s="12" t="s">
        <v>5</v>
      </c>
      <c r="M6" s="5"/>
    </row>
    <row r="7" spans="1:13" ht="39.75" customHeight="1">
      <c r="A7" s="9"/>
      <c r="B7" s="20">
        <f>ROUND(B4/12,2)</f>
        <v>1567.33</v>
      </c>
      <c r="C7" s="21">
        <f>ROUND(C4/12,2)</f>
        <v>819.58</v>
      </c>
      <c r="D7" s="21">
        <f>ROUND(D4/12,2)</f>
        <v>322.35</v>
      </c>
      <c r="E7" s="21">
        <f>ROUND(E4/12,2)</f>
        <v>198.91</v>
      </c>
      <c r="F7" s="21">
        <f>B7+C7+D7+E7</f>
        <v>2908.1699999999996</v>
      </c>
      <c r="G7" s="21">
        <f>IF((B7*18%)&lt;D7,(D7-(B7*18%))*24.2%)+(B7+B7*18%+E7+C7)*24.2%+F7*1.61%</f>
        <v>750.598677</v>
      </c>
      <c r="H7" s="21">
        <f>H4/12</f>
        <v>247.19500000000002</v>
      </c>
      <c r="I7" s="21">
        <f>(((B7+B7/12)*80%)+((C7+C7/12)*48%))*9.6%</f>
        <v>171.3152896</v>
      </c>
      <c r="J7" s="21">
        <f>G7+H7+I7</f>
        <v>1169.1089666</v>
      </c>
      <c r="K7" s="23">
        <f>F7+J7</f>
        <v>4077.2789666</v>
      </c>
      <c r="M7" s="5"/>
    </row>
    <row r="8" spans="1:13" ht="31.5" customHeight="1" thickBot="1">
      <c r="A8" s="9"/>
      <c r="B8" s="22"/>
      <c r="C8" s="15"/>
      <c r="D8" s="15"/>
      <c r="E8" s="15"/>
      <c r="F8" s="15"/>
      <c r="G8" s="15"/>
      <c r="H8" s="15"/>
      <c r="I8" s="16"/>
      <c r="J8" s="15"/>
      <c r="K8" s="17"/>
      <c r="M8" s="5"/>
    </row>
    <row r="9" spans="1:13" ht="18" customHeight="1">
      <c r="A9" s="4"/>
      <c r="B9" s="4"/>
      <c r="E9" s="2"/>
      <c r="M9" s="5"/>
    </row>
    <row r="10" spans="1:13" ht="18" customHeight="1">
      <c r="A10" s="4"/>
      <c r="B10" s="4"/>
      <c r="E10" s="2"/>
      <c r="M10" s="5"/>
    </row>
    <row r="11" spans="1:13" ht="18" customHeight="1">
      <c r="A11" s="4"/>
      <c r="B11" s="4"/>
      <c r="E11" s="2"/>
      <c r="M11" s="5"/>
    </row>
    <row r="12" spans="1:5" ht="18" customHeight="1">
      <c r="A12" s="4"/>
      <c r="B12" s="4"/>
      <c r="E12" s="2"/>
    </row>
    <row r="13" spans="1:5" ht="18" customHeight="1">
      <c r="A13" s="4"/>
      <c r="B13" s="4"/>
      <c r="E13" s="2"/>
    </row>
    <row r="14" spans="1:5" ht="18" customHeight="1">
      <c r="A14" s="4"/>
      <c r="B14" s="4"/>
      <c r="E14" s="2"/>
    </row>
    <row r="15" spans="1:5" ht="18" customHeight="1">
      <c r="A15" s="4"/>
      <c r="B15" s="4"/>
      <c r="E15" s="2"/>
    </row>
    <row r="16" spans="1:5" ht="18" customHeight="1">
      <c r="A16" s="4"/>
      <c r="B16" s="4"/>
      <c r="E16" s="2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1200" verticalDpi="1200" orientation="landscape" paperSize="9" r:id="rId1"/>
  <headerFooter alignWithMargins="0">
    <oddHeader>&amp;CTABELLE STIPENDIALI RICERCATORI EX LEGGE GELMINI (TEMPO DEFINITO)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annuo e mensile del personale ricercatore a tempo determinato</dc:title>
  <dc:subject/>
  <dc:creator>UniFi</dc:creator>
  <cp:keywords/>
  <dc:description/>
  <cp:lastModifiedBy>Salvi Anna Rita</cp:lastModifiedBy>
  <cp:lastPrinted>2012-01-31T15:53:04Z</cp:lastPrinted>
  <dcterms:created xsi:type="dcterms:W3CDTF">2005-09-20T08:24:56Z</dcterms:created>
  <dcterms:modified xsi:type="dcterms:W3CDTF">2018-01-08T11:13:55Z</dcterms:modified>
  <cp:category/>
  <cp:version/>
  <cp:contentType/>
  <cp:contentStatus/>
</cp:coreProperties>
</file>